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8CB6B834-5C2C-4F6D-925D-0518E33CF7AE}" xr6:coauthVersionLast="46" xr6:coauthVersionMax="46" xr10:uidLastSave="{00000000-0000-0000-0000-000000000000}"/>
  <bookViews>
    <workbookView xWindow="-120" yWindow="-120" windowWidth="20730" windowHeight="11160" xr2:uid="{16E8E633-78F6-4E72-9BAC-94DBD30BF633}"/>
  </bookViews>
  <sheets>
    <sheet name="DICIEMB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3" i="1" l="1"/>
  <c r="L33" i="1" s="1"/>
  <c r="J34" i="1"/>
  <c r="L34" i="1" s="1"/>
  <c r="L52" i="1"/>
  <c r="J52" i="1"/>
  <c r="I52" i="1"/>
  <c r="L51" i="1"/>
  <c r="L50" i="1"/>
  <c r="L49" i="1"/>
  <c r="J49" i="1"/>
  <c r="L48" i="1"/>
  <c r="L46" i="1"/>
  <c r="L45" i="1"/>
  <c r="L44" i="1"/>
  <c r="L43" i="1"/>
  <c r="L42" i="1"/>
  <c r="L40" i="1"/>
  <c r="L39" i="1"/>
  <c r="L38" i="1"/>
  <c r="L37" i="1"/>
  <c r="L35" i="1"/>
  <c r="L32" i="1"/>
  <c r="L31" i="1"/>
  <c r="I30" i="1"/>
  <c r="I29" i="1" s="1"/>
  <c r="L28" i="1"/>
  <c r="L27" i="1"/>
  <c r="L26" i="1"/>
  <c r="J25" i="1"/>
  <c r="I25" i="1"/>
  <c r="L24" i="1"/>
  <c r="L23" i="1"/>
  <c r="L22" i="1"/>
  <c r="L21" i="1"/>
  <c r="L20" i="1"/>
  <c r="L19" i="1"/>
  <c r="L18" i="1"/>
  <c r="L17" i="1"/>
  <c r="L16" i="1"/>
  <c r="K15" i="1"/>
  <c r="J15" i="1"/>
  <c r="I15" i="1"/>
  <c r="L14" i="1"/>
  <c r="L13" i="1"/>
  <c r="L12" i="1"/>
  <c r="L11" i="1"/>
  <c r="L10" i="1"/>
  <c r="K9" i="1"/>
  <c r="K8" i="1" s="1"/>
  <c r="J9" i="1"/>
  <c r="J8" i="1" s="1"/>
  <c r="I9" i="1"/>
  <c r="I8" i="1" s="1"/>
  <c r="K7" i="1"/>
  <c r="L25" i="1" l="1"/>
  <c r="L9" i="1"/>
  <c r="L8" i="1" s="1"/>
  <c r="K30" i="1"/>
  <c r="K29" i="1" s="1"/>
  <c r="J30" i="1"/>
  <c r="J29" i="1" s="1"/>
  <c r="L30" i="1"/>
  <c r="L29" i="1" s="1"/>
  <c r="L15" i="1"/>
  <c r="L7" i="1" s="1"/>
  <c r="J7" i="1"/>
  <c r="I7" i="1"/>
  <c r="I6" i="1" s="1"/>
  <c r="K6" i="1"/>
  <c r="J6" i="1" l="1"/>
  <c r="L6" i="1"/>
</calcChain>
</file>

<file path=xl/sharedStrings.xml><?xml version="1.0" encoding="utf-8"?>
<sst xmlns="http://schemas.openxmlformats.org/spreadsheetml/2006/main" count="312" uniqueCount="79">
  <si>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</si>
  <si>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</si>
  <si>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</si>
  <si>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</si>
  <si>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</si>
  <si>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</si>
  <si>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</si>
  <si>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</si>
  <si>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</si>
  <si>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</si>
  <si>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</si>
  <si>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</si>
  <si>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</si>
  <si>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</si>
  <si>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</si>
  <si>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</si>
  <si>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</si>
  <si>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</si>
  <si>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</si>
  <si>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</si>
  <si>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SUELDO BÁSICO</t>
  </si>
  <si>
    <t>006</t>
  </si>
  <si>
    <t>PRIMA DE SERVICIO</t>
  </si>
  <si>
    <t>007</t>
  </si>
  <si>
    <t>BONIFICACIÓN POR SERVICIOS PRESTADOS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</si>
  <si>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</si>
  <si>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</si>
  <si>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</si>
  <si>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</si>
  <si>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</si>
  <si>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</si>
  <si>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</si>
  <si>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</si>
  <si>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</si>
  <si>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003</t>
  </si>
  <si>
    <t xml:space="preserve">AUXILIO DE CESANTÍAS </t>
  </si>
  <si>
    <t>004</t>
  </si>
  <si>
    <t>CAJAS DE COMPENSACIÓN FAMILIAR</t>
  </si>
  <si>
    <t>005</t>
  </si>
  <si>
    <t>APORTES GENERALES AL SISTEMA DE RIESGOS LABORALES</t>
  </si>
  <si>
    <t>APORTES AL ICBF</t>
  </si>
  <si>
    <t>APORTES AL SENA</t>
  </si>
  <si>
    <t>008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</si>
  <si>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</si>
  <si>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</si>
  <si>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</si>
  <si>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</si>
  <si>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</si>
  <si>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</si>
  <si>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</si>
  <si>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</si>
  <si>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</si>
  <si>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PASTA O PULPA, PAPEL Y PRODUCTOS DE PAPEL; IMPRESOS Y ARTÍCULOS RELACIONADOS</t>
  </si>
  <si>
    <t>PRODUCTOS DE HORNOS DE COQUE; PRODUCTOS DE REFINACIÓN DE PETRÓLEO Y COMBUSTIBLE NUCLEAR</t>
  </si>
  <si>
    <t>OTROS PRODUCTOS QUÍMICOS; FIBRAS ARTIFICIALES (O FIBRAS INDUSTRIALES HECHAS POR EL HOMBRE)</t>
  </si>
  <si>
    <t>MAQUINARIA DE OFICINA, CONTABILIDAD E INFORMÁTICA</t>
  </si>
  <si>
    <t>EQUIPO Y APARATOS DE RADIO, TELEVISIÓN Y COMUNICACIONES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</si>
  <si>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</si>
  <si>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</si>
  <si>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</si>
  <si>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</si>
  <si>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</si>
  <si>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</si>
  <si>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</si>
  <si>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</si>
  <si>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</si>
  <si>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</si>
  <si>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</si>
  <si>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</si>
  <si>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</si>
  <si>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04</t>
  </si>
  <si>
    <t>012</t>
  </si>
  <si>
    <t>INCAPACIDADES Y LICENCIAS DE MATERNIDAD Y PATERNIDAD (NO DE PENSIONES)</t>
  </si>
  <si>
    <t>INCAPACIDADES (NO DE PENSIONES)</t>
  </si>
  <si>
    <t>LICENCIAS DE MATERNIDAD Y PATERNIDAD (NO DE PENSIONES)</t>
  </si>
  <si>
    <t>08</t>
  </si>
  <si>
    <t>CUOTA DE FISCALIZACIÓN Y AUDITAJE</t>
  </si>
  <si>
    <t xml:space="preserve">NOTA SE REDUJO EL PRESUPUESTOPOR MEDIO DE OFICIO 20206000121171 DEL 12 NOVIEMBRE DEL 2020  enviado a la Dirección General del Presupuesto Público Nacional y aprobada por la misma. </t>
  </si>
  <si>
    <t>UNIDAD EJECUTORA:  02 14 02 - DIRECCIÓN DE SUSTITUCIÓN DE CULTIVOS DE USO ILÍCITO - DICIEMBRE 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</si>
</sst>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41" formatCode="_-* #,##0_-;\-* #,##0_-;_-* &quot;-&quot;_-;_-@_-"/>
    <numFmt numFmtId="164" formatCode="[$-1240A]&quot;$&quot;\ #,##0.00;\-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2" fillId="0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3" fillId="2" borderId="9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8" xfId="0" applyFont="1" applyFill="1" applyBorder="1"/>
    <xf numFmtId="41" fontId="3" fillId="2" borderId="8" xfId="1" applyFont="1" applyFill="1" applyBorder="1"/>
    <xf numFmtId="41" fontId="3" fillId="2" borderId="11" xfId="1" applyFont="1" applyFill="1" applyBorder="1" applyAlignment="1">
      <alignment horizontal="center" vertical="center"/>
    </xf>
    <xf numFmtId="41" fontId="3" fillId="2" borderId="10" xfId="1" applyFont="1" applyFill="1" applyBorder="1"/>
    <xf numFmtId="41" fontId="5" fillId="0" borderId="0" xfId="1" applyFont="1" applyFill="1" applyBorder="1"/>
    <xf numFmtId="0" fontId="5" fillId="0" borderId="0" xfId="0" applyFont="1"/>
    <xf numFmtId="0" fontId="6" fillId="3" borderId="8" xfId="0" applyFont="1" applyFill="1" applyBorder="1"/>
    <xf numFmtId="41" fontId="6" fillId="3" borderId="8" xfId="1" applyFont="1" applyFill="1" applyBorder="1"/>
    <xf numFmtId="41" fontId="7" fillId="0" borderId="0" xfId="1" applyFont="1" applyFill="1" applyBorder="1"/>
    <xf numFmtId="0" fontId="7" fillId="0" borderId="0" xfId="0" applyFont="1"/>
    <xf numFmtId="0" fontId="4" fillId="4" borderId="8" xfId="0" applyFont="1" applyFill="1" applyBorder="1" applyAlignment="1">
      <alignment vertical="center"/>
    </xf>
    <xf numFmtId="41" fontId="4" fillId="4" borderId="8" xfId="1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8" xfId="0" applyFont="1" applyFill="1" applyBorder="1"/>
    <xf numFmtId="41" fontId="4" fillId="5" borderId="8" xfId="1" applyFont="1" applyFill="1" applyBorder="1"/>
    <xf numFmtId="41" fontId="4" fillId="0" borderId="0" xfId="1" applyFont="1" applyFill="1" applyBorder="1"/>
    <xf numFmtId="0" fontId="4" fillId="0" borderId="0" xfId="0" applyFont="1"/>
    <xf numFmtId="0" fontId="0" fillId="0" borderId="0" xfId="0" applyFont="1"/>
    <xf numFmtId="0" fontId="8" fillId="0" borderId="0" xfId="0" applyFont="1" applyAlignment="1">
      <alignment vertical="center" wrapText="1"/>
    </xf>
    <xf numFmtId="41" fontId="8" fillId="0" borderId="0" xfId="1" applyFont="1" applyFill="1" applyBorder="1" applyAlignment="1">
      <alignment vertical="center"/>
    </xf>
    <xf numFmtId="164" fontId="9" fillId="0" borderId="12" xfId="0" applyNumberFormat="1" applyFont="1" applyBorder="1" applyAlignment="1">
      <alignment horizontal="right" vertical="center" wrapText="1" readingOrder="1"/>
    </xf>
    <xf numFmtId="41" fontId="0" fillId="0" borderId="0" xfId="0" applyNumberFormat="1" applyFont="1"/>
    <xf numFmtId="41" fontId="4" fillId="5" borderId="10" xfId="1" applyFont="1" applyFill="1" applyBorder="1"/>
    <xf numFmtId="0" fontId="7" fillId="6" borderId="8" xfId="0" applyFont="1" applyFill="1" applyBorder="1" applyAlignment="1">
      <alignment vertical="center"/>
    </xf>
    <xf numFmtId="41" fontId="7" fillId="6" borderId="8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7" borderId="8" xfId="0" applyFont="1" applyFill="1" applyBorder="1"/>
    <xf numFmtId="41" fontId="4" fillId="7" borderId="8" xfId="1" applyFont="1" applyFill="1" applyBorder="1"/>
    <xf numFmtId="7" fontId="0" fillId="0" borderId="0" xfId="0" applyNumberFormat="1" applyFont="1"/>
    <xf numFmtId="41" fontId="4" fillId="7" borderId="10" xfId="1" applyFont="1" applyFill="1" applyBorder="1"/>
    <xf numFmtId="0" fontId="10" fillId="0" borderId="0" xfId="0" applyFont="1"/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49" fontId="4" fillId="7" borderId="8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0B01D-9FCF-4A08-9B34-2455E61B6F3A}">
  <dimension ref="A1:N55"/>
  <sheetViews>
    <sheetView showGridLines="0" tabSelected="1" zoomScale="90" zoomScaleNormal="90"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1" width="5.7109375" style="62" customWidth="1"/>
    <col min="2" max="2" width="4.85546875" style="62" customWidth="1"/>
    <col min="3" max="3" width="6.5703125" style="62" customWidth="1"/>
    <col min="4" max="4" width="7.42578125" style="62" customWidth="1"/>
    <col min="5" max="5" width="5.85546875" style="62" customWidth="1"/>
    <col min="6" max="6" width="9.5703125" style="62" customWidth="1"/>
    <col min="7" max="7" width="1.7109375" style="38" customWidth="1"/>
    <col min="8" max="8" width="89.42578125" style="38" customWidth="1"/>
    <col min="9" max="9" width="22.140625" style="38" customWidth="1"/>
    <col min="10" max="10" width="18.140625" style="38" customWidth="1"/>
    <col min="11" max="11" width="16.7109375" style="38" customWidth="1"/>
    <col min="12" max="12" width="19.85546875" style="38" customWidth="1"/>
    <col min="13" max="13" width="15.42578125" style="38" bestFit="1" customWidth="1"/>
    <col min="14" max="14" width="12.7109375" style="38" bestFit="1" customWidth="1"/>
    <col min="15" max="16384" width="11.42578125" style="38"/>
  </cols>
  <sheetData>
    <row r="1" spans="1:14" s="5" customFormat="1" ht="22.5" customHeight="1" thickTop="1" x14ac:dyDescent="0.25">
      <c r="A1" s="1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</row>
    <row r="2" spans="1:14" s="12" customFormat="1" ht="48" thickBot="1" x14ac:dyDescent="0.3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/>
      <c r="H2" s="7" t="s">
        <v>6</v>
      </c>
      <c r="I2" s="8" t="s">
        <v>7</v>
      </c>
      <c r="J2" s="9" t="s">
        <v>8</v>
      </c>
      <c r="K2" s="9"/>
      <c r="L2" s="10" t="s">
        <v>9</v>
      </c>
      <c r="M2" s="11"/>
    </row>
    <row r="3" spans="1:14" s="19" customFormat="1" ht="17.25" thickTop="1" thickBot="1" x14ac:dyDescent="0.3">
      <c r="A3" s="13"/>
      <c r="B3" s="14"/>
      <c r="C3" s="14"/>
      <c r="D3" s="14"/>
      <c r="E3" s="14"/>
      <c r="F3" s="14"/>
      <c r="G3" s="14"/>
      <c r="H3" s="14"/>
      <c r="I3" s="15"/>
      <c r="J3" s="16" t="s">
        <v>10</v>
      </c>
      <c r="K3" s="16" t="s">
        <v>11</v>
      </c>
      <c r="L3" s="17"/>
      <c r="M3" s="18"/>
    </row>
    <row r="4" spans="1:14" s="25" customFormat="1" ht="17.25" thickTop="1" thickBot="1" x14ac:dyDescent="0.3">
      <c r="A4" s="53"/>
      <c r="B4" s="54"/>
      <c r="C4" s="54"/>
      <c r="D4" s="54"/>
      <c r="E4" s="54"/>
      <c r="F4" s="54"/>
      <c r="G4" s="20"/>
      <c r="H4" s="20"/>
      <c r="I4" s="21"/>
      <c r="J4" s="22"/>
      <c r="K4" s="22"/>
      <c r="L4" s="23"/>
      <c r="M4" s="24"/>
    </row>
    <row r="5" spans="1:14" s="29" customFormat="1" ht="20.25" thickTop="1" thickBot="1" x14ac:dyDescent="0.35">
      <c r="A5" s="55"/>
      <c r="B5" s="56"/>
      <c r="C5" s="56"/>
      <c r="D5" s="56"/>
      <c r="E5" s="56"/>
      <c r="F5" s="56"/>
      <c r="G5" s="26"/>
      <c r="H5" s="26" t="s">
        <v>12</v>
      </c>
      <c r="I5" s="27"/>
      <c r="J5" s="27"/>
      <c r="K5" s="27"/>
      <c r="L5" s="27"/>
      <c r="M5" s="28"/>
    </row>
    <row r="6" spans="1:14" s="29" customFormat="1" ht="20.25" thickTop="1" thickBot="1" x14ac:dyDescent="0.35">
      <c r="A6" s="55" t="s">
        <v>13</v>
      </c>
      <c r="B6" s="56"/>
      <c r="C6" s="56"/>
      <c r="D6" s="56"/>
      <c r="E6" s="56"/>
      <c r="F6" s="56"/>
      <c r="G6" s="26"/>
      <c r="H6" s="26" t="s">
        <v>14</v>
      </c>
      <c r="I6" s="27">
        <f>+I7+I29+I49+I52</f>
        <v>2382877333.1100001</v>
      </c>
      <c r="J6" s="27">
        <f t="shared" ref="J6:L6" si="0">+J7+J29+J49+J52</f>
        <v>20000000</v>
      </c>
      <c r="K6" s="27">
        <f t="shared" si="0"/>
        <v>20000000</v>
      </c>
      <c r="L6" s="27">
        <f t="shared" si="0"/>
        <v>2382877333.1100001</v>
      </c>
      <c r="M6" s="28"/>
    </row>
    <row r="7" spans="1:14" s="33" customFormat="1" ht="23.25" customHeight="1" thickTop="1" thickBot="1" x14ac:dyDescent="0.3">
      <c r="A7" s="57" t="s">
        <v>13</v>
      </c>
      <c r="B7" s="58" t="s">
        <v>15</v>
      </c>
      <c r="C7" s="58"/>
      <c r="D7" s="58"/>
      <c r="E7" s="58"/>
      <c r="F7" s="58"/>
      <c r="G7" s="30"/>
      <c r="H7" s="30" t="s">
        <v>16</v>
      </c>
      <c r="I7" s="31">
        <f>+I9+I15+I25</f>
        <v>915519384.11000001</v>
      </c>
      <c r="J7" s="31">
        <f t="shared" ref="J7:L7" si="1">+J9+J15+J25</f>
        <v>0</v>
      </c>
      <c r="K7" s="31">
        <f t="shared" si="1"/>
        <v>0</v>
      </c>
      <c r="L7" s="31">
        <f t="shared" si="1"/>
        <v>915519384.11000001</v>
      </c>
      <c r="M7" s="32"/>
    </row>
    <row r="8" spans="1:14" s="37" customFormat="1" ht="16.5" thickTop="1" thickBot="1" x14ac:dyDescent="0.3">
      <c r="A8" s="59" t="s">
        <v>13</v>
      </c>
      <c r="B8" s="60" t="s">
        <v>15</v>
      </c>
      <c r="C8" s="60" t="s">
        <v>15</v>
      </c>
      <c r="D8" s="60" t="s">
        <v>15</v>
      </c>
      <c r="E8" s="60"/>
      <c r="F8" s="60"/>
      <c r="G8" s="34"/>
      <c r="H8" s="34" t="s">
        <v>17</v>
      </c>
      <c r="I8" s="35">
        <f>+I9</f>
        <v>610739538</v>
      </c>
      <c r="J8" s="35">
        <f t="shared" ref="J8:L8" si="2">+J9</f>
        <v>0</v>
      </c>
      <c r="K8" s="35">
        <f t="shared" si="2"/>
        <v>0</v>
      </c>
      <c r="L8" s="35">
        <f t="shared" si="2"/>
        <v>610739538</v>
      </c>
      <c r="M8" s="36"/>
    </row>
    <row r="9" spans="1:14" s="37" customFormat="1" ht="16.5" thickTop="1" thickBot="1" x14ac:dyDescent="0.3">
      <c r="A9" s="59" t="s">
        <v>13</v>
      </c>
      <c r="B9" s="60" t="s">
        <v>15</v>
      </c>
      <c r="C9" s="60" t="s">
        <v>15</v>
      </c>
      <c r="D9" s="60" t="s">
        <v>15</v>
      </c>
      <c r="E9" s="60" t="s">
        <v>18</v>
      </c>
      <c r="F9" s="60"/>
      <c r="G9" s="34"/>
      <c r="H9" s="34" t="s">
        <v>19</v>
      </c>
      <c r="I9" s="35">
        <f>SUM(I10:I14)</f>
        <v>610739538</v>
      </c>
      <c r="J9" s="35">
        <f t="shared" ref="J9:L9" si="3">SUM(J10:J14)</f>
        <v>0</v>
      </c>
      <c r="K9" s="35">
        <f t="shared" si="3"/>
        <v>0</v>
      </c>
      <c r="L9" s="35">
        <f t="shared" si="3"/>
        <v>610739538</v>
      </c>
      <c r="M9" s="36"/>
    </row>
    <row r="10" spans="1:14" ht="15.75" thickTop="1" x14ac:dyDescent="0.25">
      <c r="A10" s="61" t="s">
        <v>13</v>
      </c>
      <c r="B10" s="61" t="s">
        <v>15</v>
      </c>
      <c r="C10" s="61" t="s">
        <v>15</v>
      </c>
      <c r="D10" s="61" t="s">
        <v>15</v>
      </c>
      <c r="E10" s="61" t="s">
        <v>18</v>
      </c>
      <c r="F10" s="61" t="s">
        <v>18</v>
      </c>
      <c r="H10" s="39" t="s">
        <v>20</v>
      </c>
      <c r="I10" s="40">
        <v>531353435.30000001</v>
      </c>
      <c r="J10" s="40"/>
      <c r="L10" s="40">
        <f>+I10-J10</f>
        <v>531353435.30000001</v>
      </c>
      <c r="M10" s="41"/>
      <c r="N10" s="42"/>
    </row>
    <row r="11" spans="1:14" x14ac:dyDescent="0.25">
      <c r="A11" s="61" t="s">
        <v>13</v>
      </c>
      <c r="B11" s="61" t="s">
        <v>15</v>
      </c>
      <c r="C11" s="61" t="s">
        <v>15</v>
      </c>
      <c r="D11" s="61" t="s">
        <v>15</v>
      </c>
      <c r="E11" s="61" t="s">
        <v>18</v>
      </c>
      <c r="F11" s="61" t="s">
        <v>21</v>
      </c>
      <c r="H11" s="39" t="s">
        <v>22</v>
      </c>
      <c r="I11" s="40">
        <v>10171860</v>
      </c>
      <c r="J11" s="40"/>
      <c r="L11" s="40">
        <f>+I11-J11</f>
        <v>10171860</v>
      </c>
      <c r="M11" s="42"/>
    </row>
    <row r="12" spans="1:14" x14ac:dyDescent="0.25">
      <c r="A12" s="61" t="s">
        <v>13</v>
      </c>
      <c r="B12" s="61" t="s">
        <v>15</v>
      </c>
      <c r="C12" s="61" t="s">
        <v>15</v>
      </c>
      <c r="D12" s="61" t="s">
        <v>15</v>
      </c>
      <c r="E12" s="61" t="s">
        <v>18</v>
      </c>
      <c r="F12" s="61" t="s">
        <v>23</v>
      </c>
      <c r="H12" s="39" t="s">
        <v>24</v>
      </c>
      <c r="I12" s="40">
        <v>7840785</v>
      </c>
      <c r="K12" s="40"/>
      <c r="L12" s="40">
        <f>+I12+K12</f>
        <v>7840785</v>
      </c>
    </row>
    <row r="13" spans="1:14" x14ac:dyDescent="0.25">
      <c r="A13" s="61" t="s">
        <v>13</v>
      </c>
      <c r="B13" s="61" t="s">
        <v>15</v>
      </c>
      <c r="C13" s="61" t="s">
        <v>15</v>
      </c>
      <c r="D13" s="61" t="s">
        <v>15</v>
      </c>
      <c r="E13" s="61" t="s">
        <v>18</v>
      </c>
      <c r="F13" s="61" t="s">
        <v>25</v>
      </c>
      <c r="H13" s="39" t="s">
        <v>26</v>
      </c>
      <c r="I13" s="40">
        <v>53726139.700000003</v>
      </c>
      <c r="J13" s="40"/>
      <c r="L13" s="40">
        <f>+I13-J13</f>
        <v>53726139.700000003</v>
      </c>
    </row>
    <row r="14" spans="1:14" ht="15.75" thickBot="1" x14ac:dyDescent="0.3">
      <c r="A14" s="61" t="s">
        <v>13</v>
      </c>
      <c r="B14" s="61" t="s">
        <v>15</v>
      </c>
      <c r="C14" s="61" t="s">
        <v>15</v>
      </c>
      <c r="D14" s="61" t="s">
        <v>15</v>
      </c>
      <c r="E14" s="61" t="s">
        <v>18</v>
      </c>
      <c r="F14" s="61" t="s">
        <v>27</v>
      </c>
      <c r="H14" s="39" t="s">
        <v>28</v>
      </c>
      <c r="I14" s="40">
        <v>7647318</v>
      </c>
      <c r="J14" s="40"/>
      <c r="L14" s="40">
        <f>+I14-J14</f>
        <v>7647318</v>
      </c>
    </row>
    <row r="15" spans="1:14" s="37" customFormat="1" ht="16.5" thickTop="1" thickBot="1" x14ac:dyDescent="0.3">
      <c r="A15" s="59" t="s">
        <v>13</v>
      </c>
      <c r="B15" s="60" t="s">
        <v>15</v>
      </c>
      <c r="C15" s="60" t="s">
        <v>15</v>
      </c>
      <c r="D15" s="60" t="s">
        <v>29</v>
      </c>
      <c r="E15" s="60"/>
      <c r="F15" s="60"/>
      <c r="G15" s="34"/>
      <c r="H15" s="34" t="s">
        <v>30</v>
      </c>
      <c r="I15" s="35">
        <f>SUM(I16:I24)</f>
        <v>222026572.41</v>
      </c>
      <c r="J15" s="35">
        <f>SUM(J16:J24)</f>
        <v>0</v>
      </c>
      <c r="K15" s="35">
        <f t="shared" ref="K15" si="4">SUM(K16:K22)</f>
        <v>0</v>
      </c>
      <c r="L15" s="43">
        <f>SUM(L16:L24)</f>
        <v>222026572.41</v>
      </c>
      <c r="M15" s="36"/>
    </row>
    <row r="16" spans="1:14" ht="15.75" thickTop="1" x14ac:dyDescent="0.25">
      <c r="A16" s="61" t="s">
        <v>13</v>
      </c>
      <c r="B16" s="61" t="s">
        <v>15</v>
      </c>
      <c r="C16" s="61" t="s">
        <v>15</v>
      </c>
      <c r="D16" s="61" t="s">
        <v>29</v>
      </c>
      <c r="E16" s="61" t="s">
        <v>18</v>
      </c>
      <c r="H16" s="39" t="s">
        <v>31</v>
      </c>
      <c r="I16" s="40">
        <v>68340100</v>
      </c>
      <c r="J16" s="40"/>
      <c r="L16" s="40">
        <f>+I16-J16</f>
        <v>68340100</v>
      </c>
    </row>
    <row r="17" spans="1:13" x14ac:dyDescent="0.25">
      <c r="A17" s="61" t="s">
        <v>13</v>
      </c>
      <c r="B17" s="61" t="s">
        <v>15</v>
      </c>
      <c r="C17" s="61" t="s">
        <v>15</v>
      </c>
      <c r="D17" s="61" t="s">
        <v>29</v>
      </c>
      <c r="E17" s="61" t="s">
        <v>32</v>
      </c>
      <c r="H17" s="39" t="s">
        <v>33</v>
      </c>
      <c r="I17" s="40">
        <v>48396800</v>
      </c>
      <c r="J17" s="40"/>
      <c r="L17" s="40">
        <f t="shared" ref="L17:L24" si="5">+I17-J17</f>
        <v>48396800</v>
      </c>
    </row>
    <row r="18" spans="1:13" x14ac:dyDescent="0.25">
      <c r="A18" s="61" t="s">
        <v>13</v>
      </c>
      <c r="B18" s="61" t="s">
        <v>15</v>
      </c>
      <c r="C18" s="61" t="s">
        <v>15</v>
      </c>
      <c r="D18" s="61" t="s">
        <v>29</v>
      </c>
      <c r="E18" s="61" t="s">
        <v>34</v>
      </c>
      <c r="H18" s="39" t="s">
        <v>35</v>
      </c>
      <c r="I18" s="40">
        <v>51670672.409999996</v>
      </c>
      <c r="J18" s="40"/>
      <c r="L18" s="40">
        <f t="shared" si="5"/>
        <v>51670672.409999996</v>
      </c>
    </row>
    <row r="19" spans="1:13" x14ac:dyDescent="0.25">
      <c r="A19" s="61" t="s">
        <v>13</v>
      </c>
      <c r="B19" s="61" t="s">
        <v>15</v>
      </c>
      <c r="C19" s="61" t="s">
        <v>15</v>
      </c>
      <c r="D19" s="61" t="s">
        <v>29</v>
      </c>
      <c r="E19" s="61" t="s">
        <v>36</v>
      </c>
      <c r="H19" s="39" t="s">
        <v>37</v>
      </c>
      <c r="I19" s="40">
        <v>22552600</v>
      </c>
      <c r="J19" s="40"/>
      <c r="L19" s="40">
        <f t="shared" si="5"/>
        <v>22552600</v>
      </c>
    </row>
    <row r="20" spans="1:13" x14ac:dyDescent="0.25">
      <c r="A20" s="61" t="s">
        <v>13</v>
      </c>
      <c r="B20" s="61" t="s">
        <v>15</v>
      </c>
      <c r="C20" s="61" t="s">
        <v>15</v>
      </c>
      <c r="D20" s="61" t="s">
        <v>29</v>
      </c>
      <c r="E20" s="61" t="s">
        <v>38</v>
      </c>
      <c r="H20" s="39" t="s">
        <v>39</v>
      </c>
      <c r="I20" s="40">
        <v>2871900</v>
      </c>
      <c r="J20" s="40"/>
      <c r="L20" s="40">
        <f t="shared" si="5"/>
        <v>2871900</v>
      </c>
    </row>
    <row r="21" spans="1:13" x14ac:dyDescent="0.25">
      <c r="A21" s="61" t="s">
        <v>13</v>
      </c>
      <c r="B21" s="61" t="s">
        <v>15</v>
      </c>
      <c r="C21" s="61" t="s">
        <v>15</v>
      </c>
      <c r="D21" s="61" t="s">
        <v>29</v>
      </c>
      <c r="E21" s="61" t="s">
        <v>21</v>
      </c>
      <c r="H21" s="39" t="s">
        <v>40</v>
      </c>
      <c r="I21" s="40">
        <v>16915500</v>
      </c>
      <c r="J21" s="40"/>
      <c r="L21" s="40">
        <f t="shared" si="5"/>
        <v>16915500</v>
      </c>
    </row>
    <row r="22" spans="1:13" x14ac:dyDescent="0.25">
      <c r="A22" s="61" t="s">
        <v>13</v>
      </c>
      <c r="B22" s="61" t="s">
        <v>15</v>
      </c>
      <c r="C22" s="61" t="s">
        <v>15</v>
      </c>
      <c r="D22" s="61" t="s">
        <v>29</v>
      </c>
      <c r="E22" s="61" t="s">
        <v>23</v>
      </c>
      <c r="H22" s="39" t="s">
        <v>41</v>
      </c>
      <c r="I22" s="40">
        <v>11279000</v>
      </c>
      <c r="J22" s="40"/>
      <c r="L22" s="40">
        <f t="shared" si="5"/>
        <v>11279000</v>
      </c>
    </row>
    <row r="23" spans="1:13" x14ac:dyDescent="0.25">
      <c r="A23" s="61" t="s">
        <v>13</v>
      </c>
      <c r="B23" s="61" t="s">
        <v>15</v>
      </c>
      <c r="C23" s="61" t="s">
        <v>15</v>
      </c>
      <c r="D23" s="61" t="s">
        <v>29</v>
      </c>
      <c r="E23" s="61" t="s">
        <v>42</v>
      </c>
      <c r="H23" s="39" t="s">
        <v>43</v>
      </c>
      <c r="I23" s="40">
        <v>0</v>
      </c>
      <c r="J23" s="40"/>
      <c r="L23" s="40">
        <f t="shared" si="5"/>
        <v>0</v>
      </c>
    </row>
    <row r="24" spans="1:13" ht="15.75" thickBot="1" x14ac:dyDescent="0.3">
      <c r="A24" s="61" t="s">
        <v>13</v>
      </c>
      <c r="B24" s="61" t="s">
        <v>15</v>
      </c>
      <c r="C24" s="61" t="s">
        <v>15</v>
      </c>
      <c r="D24" s="61" t="s">
        <v>29</v>
      </c>
      <c r="E24" s="61" t="s">
        <v>25</v>
      </c>
      <c r="H24" s="39" t="s">
        <v>44</v>
      </c>
      <c r="I24" s="40">
        <v>0</v>
      </c>
      <c r="J24" s="40"/>
      <c r="L24" s="40">
        <f t="shared" si="5"/>
        <v>0</v>
      </c>
    </row>
    <row r="25" spans="1:13" s="37" customFormat="1" ht="16.5" thickTop="1" thickBot="1" x14ac:dyDescent="0.3">
      <c r="A25" s="59" t="s">
        <v>13</v>
      </c>
      <c r="B25" s="60" t="s">
        <v>15</v>
      </c>
      <c r="C25" s="60" t="s">
        <v>15</v>
      </c>
      <c r="D25" s="60" t="s">
        <v>45</v>
      </c>
      <c r="E25" s="60"/>
      <c r="F25" s="60"/>
      <c r="G25" s="34"/>
      <c r="H25" s="34" t="s">
        <v>46</v>
      </c>
      <c r="I25" s="35">
        <f>SUM(I26:I28)</f>
        <v>82753273.700000003</v>
      </c>
      <c r="J25" s="35">
        <f>SUM(J26:J28)</f>
        <v>0</v>
      </c>
      <c r="K25" s="35">
        <v>0</v>
      </c>
      <c r="L25" s="43">
        <f>SUM(L26:L28)</f>
        <v>82753273.700000003</v>
      </c>
      <c r="M25" s="36"/>
    </row>
    <row r="26" spans="1:13" ht="15.75" thickTop="1" x14ac:dyDescent="0.25">
      <c r="A26" s="61" t="s">
        <v>13</v>
      </c>
      <c r="B26" s="61" t="s">
        <v>15</v>
      </c>
      <c r="C26" s="61" t="s">
        <v>15</v>
      </c>
      <c r="D26" s="61" t="s">
        <v>45</v>
      </c>
      <c r="E26" s="61" t="s">
        <v>18</v>
      </c>
      <c r="F26" s="61" t="s">
        <v>18</v>
      </c>
      <c r="H26" s="39" t="s">
        <v>47</v>
      </c>
      <c r="I26" s="40">
        <v>10706246</v>
      </c>
      <c r="J26" s="40"/>
      <c r="L26" s="40">
        <f>+I26-J26</f>
        <v>10706246</v>
      </c>
      <c r="M26" s="36"/>
    </row>
    <row r="27" spans="1:13" x14ac:dyDescent="0.25">
      <c r="A27" s="61" t="s">
        <v>13</v>
      </c>
      <c r="B27" s="61" t="s">
        <v>15</v>
      </c>
      <c r="C27" s="61" t="s">
        <v>15</v>
      </c>
      <c r="D27" s="61" t="s">
        <v>45</v>
      </c>
      <c r="E27" s="61" t="s">
        <v>18</v>
      </c>
      <c r="F27" s="61" t="s">
        <v>34</v>
      </c>
      <c r="H27" s="39" t="s">
        <v>48</v>
      </c>
      <c r="I27" s="40">
        <v>951116</v>
      </c>
      <c r="J27" s="40"/>
      <c r="L27" s="40">
        <f>+I27-J27</f>
        <v>951116</v>
      </c>
      <c r="M27" s="42"/>
    </row>
    <row r="28" spans="1:13" ht="15.75" thickBot="1" x14ac:dyDescent="0.3">
      <c r="A28" s="61" t="s">
        <v>13</v>
      </c>
      <c r="B28" s="61" t="s">
        <v>15</v>
      </c>
      <c r="C28" s="61" t="s">
        <v>15</v>
      </c>
      <c r="D28" s="61" t="s">
        <v>45</v>
      </c>
      <c r="E28" s="61" t="s">
        <v>32</v>
      </c>
      <c r="F28" s="61"/>
      <c r="H28" s="39" t="s">
        <v>49</v>
      </c>
      <c r="I28" s="40">
        <v>71095911.700000003</v>
      </c>
      <c r="J28" s="40"/>
      <c r="L28" s="40">
        <f>+I28-J28</f>
        <v>71095911.700000003</v>
      </c>
      <c r="M28" s="42"/>
    </row>
    <row r="29" spans="1:13" s="47" customFormat="1" ht="23.25" customHeight="1" thickTop="1" thickBot="1" x14ac:dyDescent="0.3">
      <c r="A29" s="63" t="s">
        <v>13</v>
      </c>
      <c r="B29" s="64" t="s">
        <v>29</v>
      </c>
      <c r="C29" s="64"/>
      <c r="D29" s="64"/>
      <c r="E29" s="64"/>
      <c r="F29" s="64"/>
      <c r="G29" s="44"/>
      <c r="H29" s="44" t="s">
        <v>50</v>
      </c>
      <c r="I29" s="45">
        <f>+I30</f>
        <v>1445587388</v>
      </c>
      <c r="J29" s="45">
        <f>+J30</f>
        <v>20000000</v>
      </c>
      <c r="K29" s="45">
        <f>+K30</f>
        <v>20000000</v>
      </c>
      <c r="L29" s="45">
        <f>+L30</f>
        <v>1445587388</v>
      </c>
      <c r="M29" s="46"/>
    </row>
    <row r="30" spans="1:13" s="37" customFormat="1" ht="16.5" thickTop="1" thickBot="1" x14ac:dyDescent="0.3">
      <c r="A30" s="65" t="s">
        <v>13</v>
      </c>
      <c r="B30" s="66" t="s">
        <v>29</v>
      </c>
      <c r="C30" s="66" t="s">
        <v>29</v>
      </c>
      <c r="D30" s="66"/>
      <c r="E30" s="66"/>
      <c r="F30" s="66"/>
      <c r="G30" s="48"/>
      <c r="H30" s="48" t="s">
        <v>51</v>
      </c>
      <c r="I30" s="49">
        <f>SUM(I31:I48)</f>
        <v>1445587388</v>
      </c>
      <c r="J30" s="49">
        <f t="shared" ref="J30:L30" si="6">SUM(J31:J48)</f>
        <v>20000000</v>
      </c>
      <c r="K30" s="49">
        <f t="shared" si="6"/>
        <v>20000000</v>
      </c>
      <c r="L30" s="49">
        <f t="shared" si="6"/>
        <v>1445587388</v>
      </c>
      <c r="M30" s="36"/>
    </row>
    <row r="31" spans="1:13" ht="15.75" thickTop="1" x14ac:dyDescent="0.25">
      <c r="A31" s="61" t="s">
        <v>13</v>
      </c>
      <c r="B31" s="61" t="s">
        <v>29</v>
      </c>
      <c r="C31" s="61" t="s">
        <v>29</v>
      </c>
      <c r="D31" s="61" t="s">
        <v>15</v>
      </c>
      <c r="E31" s="61" t="s">
        <v>34</v>
      </c>
      <c r="F31" s="67" t="s">
        <v>32</v>
      </c>
      <c r="H31" s="39" t="s">
        <v>52</v>
      </c>
      <c r="I31" s="40">
        <v>24578485</v>
      </c>
      <c r="K31" s="40"/>
      <c r="L31" s="40">
        <f>+I31+K31</f>
        <v>24578485</v>
      </c>
    </row>
    <row r="32" spans="1:13" x14ac:dyDescent="0.25">
      <c r="A32" s="61" t="s">
        <v>13</v>
      </c>
      <c r="B32" s="61" t="s">
        <v>29</v>
      </c>
      <c r="C32" s="61" t="s">
        <v>29</v>
      </c>
      <c r="D32" s="61" t="s">
        <v>15</v>
      </c>
      <c r="E32" s="61" t="s">
        <v>34</v>
      </c>
      <c r="F32" s="61" t="s">
        <v>34</v>
      </c>
      <c r="H32" s="39" t="s">
        <v>53</v>
      </c>
      <c r="I32" s="40">
        <v>0</v>
      </c>
      <c r="J32" s="40"/>
      <c r="L32" s="40">
        <f>+I32-J32</f>
        <v>0</v>
      </c>
    </row>
    <row r="33" spans="1:13" x14ac:dyDescent="0.25">
      <c r="A33" s="61" t="s">
        <v>13</v>
      </c>
      <c r="B33" s="61" t="s">
        <v>29</v>
      </c>
      <c r="C33" s="61" t="s">
        <v>29</v>
      </c>
      <c r="D33" s="61" t="s">
        <v>15</v>
      </c>
      <c r="E33" s="61" t="s">
        <v>34</v>
      </c>
      <c r="F33" s="67" t="s">
        <v>38</v>
      </c>
      <c r="H33" s="39" t="s">
        <v>54</v>
      </c>
      <c r="I33" s="40">
        <v>0</v>
      </c>
      <c r="J33" s="40"/>
      <c r="K33" s="40">
        <f>17315217+2684783</f>
        <v>20000000</v>
      </c>
      <c r="L33" s="40">
        <f>+I33+K33</f>
        <v>20000000</v>
      </c>
    </row>
    <row r="34" spans="1:13" x14ac:dyDescent="0.25">
      <c r="A34" s="61" t="s">
        <v>13</v>
      </c>
      <c r="B34" s="61" t="s">
        <v>29</v>
      </c>
      <c r="C34" s="61" t="s">
        <v>29</v>
      </c>
      <c r="D34" s="61" t="s">
        <v>15</v>
      </c>
      <c r="E34" s="67" t="s">
        <v>36</v>
      </c>
      <c r="F34" s="67" t="s">
        <v>38</v>
      </c>
      <c r="H34" s="39" t="s">
        <v>55</v>
      </c>
      <c r="I34" s="40">
        <v>3515606.75</v>
      </c>
      <c r="J34" s="40">
        <f>547652+2684783</f>
        <v>3232435</v>
      </c>
      <c r="K34" s="40"/>
      <c r="L34" s="40">
        <f>+I34-J34</f>
        <v>283171.75</v>
      </c>
    </row>
    <row r="35" spans="1:13" x14ac:dyDescent="0.25">
      <c r="A35" s="61" t="s">
        <v>13</v>
      </c>
      <c r="B35" s="61" t="s">
        <v>29</v>
      </c>
      <c r="C35" s="61" t="s">
        <v>29</v>
      </c>
      <c r="D35" s="61" t="s">
        <v>15</v>
      </c>
      <c r="E35" s="61" t="s">
        <v>36</v>
      </c>
      <c r="F35" s="61" t="s">
        <v>23</v>
      </c>
      <c r="H35" s="39" t="s">
        <v>56</v>
      </c>
      <c r="I35" s="40">
        <v>165800976.25</v>
      </c>
      <c r="K35" s="40"/>
      <c r="L35" s="40">
        <f>+I35+K35</f>
        <v>165800976.25</v>
      </c>
    </row>
    <row r="36" spans="1:13" x14ac:dyDescent="0.25">
      <c r="A36" s="61" t="s">
        <v>13</v>
      </c>
      <c r="B36" s="61" t="s">
        <v>29</v>
      </c>
      <c r="C36" s="61" t="s">
        <v>29</v>
      </c>
      <c r="D36" s="61" t="s">
        <v>29</v>
      </c>
      <c r="E36" s="61" t="s">
        <v>21</v>
      </c>
      <c r="F36" s="61" t="s">
        <v>34</v>
      </c>
      <c r="H36" s="39" t="s">
        <v>57</v>
      </c>
      <c r="I36" s="40">
        <v>0</v>
      </c>
      <c r="J36" s="40"/>
      <c r="L36" s="40">
        <v>0</v>
      </c>
    </row>
    <row r="37" spans="1:13" x14ac:dyDescent="0.25">
      <c r="A37" s="61" t="s">
        <v>13</v>
      </c>
      <c r="B37" s="61" t="s">
        <v>29</v>
      </c>
      <c r="C37" s="61" t="s">
        <v>29</v>
      </c>
      <c r="D37" s="61" t="s">
        <v>29</v>
      </c>
      <c r="E37" s="61" t="s">
        <v>21</v>
      </c>
      <c r="F37" s="61" t="s">
        <v>36</v>
      </c>
      <c r="H37" s="39" t="s">
        <v>58</v>
      </c>
      <c r="I37" s="40">
        <v>15000000</v>
      </c>
      <c r="J37" s="40"/>
      <c r="K37" s="40"/>
      <c r="L37" s="40">
        <f>+I37-J37</f>
        <v>15000000</v>
      </c>
    </row>
    <row r="38" spans="1:13" x14ac:dyDescent="0.25">
      <c r="A38" s="61" t="s">
        <v>13</v>
      </c>
      <c r="B38" s="61" t="s">
        <v>29</v>
      </c>
      <c r="C38" s="61" t="s">
        <v>29</v>
      </c>
      <c r="D38" s="61" t="s">
        <v>29</v>
      </c>
      <c r="E38" s="61" t="s">
        <v>21</v>
      </c>
      <c r="F38" s="61" t="s">
        <v>23</v>
      </c>
      <c r="H38" s="39" t="s">
        <v>59</v>
      </c>
      <c r="I38" s="40">
        <v>0</v>
      </c>
      <c r="J38" s="40"/>
      <c r="K38" s="40"/>
      <c r="L38" s="40">
        <f>+I38-J38</f>
        <v>0</v>
      </c>
    </row>
    <row r="39" spans="1:13" x14ac:dyDescent="0.25">
      <c r="A39" s="61" t="s">
        <v>13</v>
      </c>
      <c r="B39" s="61" t="s">
        <v>29</v>
      </c>
      <c r="C39" s="61" t="s">
        <v>29</v>
      </c>
      <c r="D39" s="61" t="s">
        <v>29</v>
      </c>
      <c r="E39" s="61" t="s">
        <v>21</v>
      </c>
      <c r="F39" s="61" t="s">
        <v>42</v>
      </c>
      <c r="H39" s="39" t="s">
        <v>60</v>
      </c>
      <c r="I39" s="40">
        <v>0</v>
      </c>
      <c r="J39" s="40"/>
      <c r="L39" s="40">
        <f>+I39-J39</f>
        <v>0</v>
      </c>
    </row>
    <row r="40" spans="1:13" x14ac:dyDescent="0.25">
      <c r="A40" s="61" t="s">
        <v>13</v>
      </c>
      <c r="B40" s="61" t="s">
        <v>29</v>
      </c>
      <c r="C40" s="61" t="s">
        <v>29</v>
      </c>
      <c r="D40" s="61" t="s">
        <v>29</v>
      </c>
      <c r="E40" s="61" t="s">
        <v>23</v>
      </c>
      <c r="F40" s="61" t="s">
        <v>18</v>
      </c>
      <c r="H40" s="39" t="s">
        <v>61</v>
      </c>
      <c r="I40" s="40">
        <v>25492785</v>
      </c>
      <c r="J40" s="40"/>
      <c r="K40" s="40"/>
      <c r="L40" s="40">
        <f>+I40-J40</f>
        <v>25492785</v>
      </c>
    </row>
    <row r="41" spans="1:13" x14ac:dyDescent="0.25">
      <c r="A41" s="61" t="s">
        <v>13</v>
      </c>
      <c r="B41" s="61" t="s">
        <v>29</v>
      </c>
      <c r="C41" s="61" t="s">
        <v>29</v>
      </c>
      <c r="D41" s="61" t="s">
        <v>29</v>
      </c>
      <c r="E41" s="61" t="s">
        <v>23</v>
      </c>
      <c r="F41" s="61" t="s">
        <v>32</v>
      </c>
      <c r="H41" s="39" t="s">
        <v>62</v>
      </c>
      <c r="I41" s="40">
        <v>0</v>
      </c>
      <c r="J41" s="40"/>
      <c r="L41" s="40">
        <v>0</v>
      </c>
      <c r="M41" s="50"/>
    </row>
    <row r="42" spans="1:13" x14ac:dyDescent="0.25">
      <c r="A42" s="61" t="s">
        <v>13</v>
      </c>
      <c r="B42" s="61" t="s">
        <v>29</v>
      </c>
      <c r="C42" s="61" t="s">
        <v>29</v>
      </c>
      <c r="D42" s="61" t="s">
        <v>29</v>
      </c>
      <c r="E42" s="61" t="s">
        <v>23</v>
      </c>
      <c r="F42" s="61" t="s">
        <v>34</v>
      </c>
      <c r="H42" s="39" t="s">
        <v>63</v>
      </c>
      <c r="I42" s="40">
        <v>0</v>
      </c>
      <c r="J42" s="40"/>
      <c r="L42" s="40">
        <f>+I42-J42</f>
        <v>0</v>
      </c>
    </row>
    <row r="43" spans="1:13" x14ac:dyDescent="0.25">
      <c r="A43" s="61" t="s">
        <v>13</v>
      </c>
      <c r="B43" s="61" t="s">
        <v>29</v>
      </c>
      <c r="C43" s="61" t="s">
        <v>29</v>
      </c>
      <c r="D43" s="61" t="s">
        <v>29</v>
      </c>
      <c r="E43" s="61" t="s">
        <v>42</v>
      </c>
      <c r="F43" s="61" t="s">
        <v>32</v>
      </c>
      <c r="H43" s="39" t="s">
        <v>64</v>
      </c>
      <c r="I43" s="40">
        <v>0</v>
      </c>
      <c r="J43" s="40"/>
      <c r="K43" s="40"/>
      <c r="L43" s="40">
        <f>+I43-J43</f>
        <v>0</v>
      </c>
    </row>
    <row r="44" spans="1:13" x14ac:dyDescent="0.25">
      <c r="A44" s="61" t="s">
        <v>13</v>
      </c>
      <c r="B44" s="61" t="s">
        <v>29</v>
      </c>
      <c r="C44" s="61" t="s">
        <v>29</v>
      </c>
      <c r="D44" s="61" t="s">
        <v>29</v>
      </c>
      <c r="E44" s="61" t="s">
        <v>42</v>
      </c>
      <c r="F44" s="61" t="s">
        <v>34</v>
      </c>
      <c r="H44" s="39" t="s">
        <v>65</v>
      </c>
      <c r="I44" s="40">
        <v>494771965</v>
      </c>
      <c r="J44" s="40">
        <v>16767565</v>
      </c>
      <c r="K44" s="40"/>
      <c r="L44" s="40">
        <f>+I44-J44</f>
        <v>478004400</v>
      </c>
    </row>
    <row r="45" spans="1:13" x14ac:dyDescent="0.25">
      <c r="A45" s="61" t="s">
        <v>13</v>
      </c>
      <c r="B45" s="61" t="s">
        <v>29</v>
      </c>
      <c r="C45" s="61" t="s">
        <v>29</v>
      </c>
      <c r="D45" s="61" t="s">
        <v>29</v>
      </c>
      <c r="E45" s="61" t="s">
        <v>42</v>
      </c>
      <c r="F45" s="61" t="s">
        <v>36</v>
      </c>
      <c r="H45" s="39" t="s">
        <v>66</v>
      </c>
      <c r="I45" s="40">
        <v>0</v>
      </c>
      <c r="J45" s="40"/>
      <c r="L45" s="40">
        <f>+I45-J45</f>
        <v>0</v>
      </c>
    </row>
    <row r="46" spans="1:13" x14ac:dyDescent="0.25">
      <c r="A46" s="61" t="s">
        <v>13</v>
      </c>
      <c r="B46" s="61" t="s">
        <v>29</v>
      </c>
      <c r="C46" s="61" t="s">
        <v>29</v>
      </c>
      <c r="D46" s="61" t="s">
        <v>29</v>
      </c>
      <c r="E46" s="61" t="s">
        <v>42</v>
      </c>
      <c r="F46" s="61" t="s">
        <v>23</v>
      </c>
      <c r="H46" s="39" t="s">
        <v>67</v>
      </c>
      <c r="I46" s="40">
        <v>0</v>
      </c>
      <c r="J46" s="40"/>
      <c r="K46" s="40"/>
      <c r="L46" s="40">
        <f>+I46-J46</f>
        <v>0</v>
      </c>
    </row>
    <row r="47" spans="1:13" x14ac:dyDescent="0.25">
      <c r="A47" s="61" t="s">
        <v>13</v>
      </c>
      <c r="B47" s="61" t="s">
        <v>29</v>
      </c>
      <c r="C47" s="61" t="s">
        <v>29</v>
      </c>
      <c r="D47" s="61" t="s">
        <v>29</v>
      </c>
      <c r="E47" s="61" t="s">
        <v>25</v>
      </c>
      <c r="F47" s="61" t="s">
        <v>23</v>
      </c>
      <c r="H47" s="39" t="s">
        <v>68</v>
      </c>
      <c r="I47" s="40">
        <v>702852080</v>
      </c>
      <c r="K47" s="40"/>
      <c r="L47" s="40">
        <v>702852080</v>
      </c>
    </row>
    <row r="48" spans="1:13" ht="15.75" thickBot="1" x14ac:dyDescent="0.3">
      <c r="A48" s="61" t="s">
        <v>13</v>
      </c>
      <c r="B48" s="61" t="s">
        <v>29</v>
      </c>
      <c r="C48" s="61" t="s">
        <v>29</v>
      </c>
      <c r="D48" s="61" t="s">
        <v>29</v>
      </c>
      <c r="E48" s="61" t="s">
        <v>27</v>
      </c>
      <c r="F48" s="61"/>
      <c r="H48" s="39" t="s">
        <v>69</v>
      </c>
      <c r="I48" s="40">
        <v>13575490</v>
      </c>
      <c r="J48" s="40"/>
      <c r="L48" s="40">
        <f>+I48-J48</f>
        <v>13575490</v>
      </c>
    </row>
    <row r="49" spans="1:13" s="37" customFormat="1" ht="16.5" thickTop="1" thickBot="1" x14ac:dyDescent="0.3">
      <c r="A49" s="65" t="s">
        <v>13</v>
      </c>
      <c r="B49" s="68" t="s">
        <v>45</v>
      </c>
      <c r="C49" s="68" t="s">
        <v>70</v>
      </c>
      <c r="D49" s="68" t="s">
        <v>29</v>
      </c>
      <c r="E49" s="68" t="s">
        <v>71</v>
      </c>
      <c r="F49" s="68"/>
      <c r="G49" s="48"/>
      <c r="H49" s="48" t="s">
        <v>72</v>
      </c>
      <c r="I49" s="49">
        <v>15000000</v>
      </c>
      <c r="J49" s="49">
        <f>SUM(J50:J51)</f>
        <v>0</v>
      </c>
      <c r="K49" s="49"/>
      <c r="L49" s="51">
        <f>SUM(L50:L51)</f>
        <v>15000000</v>
      </c>
      <c r="M49" s="36"/>
    </row>
    <row r="50" spans="1:13" ht="15.75" thickTop="1" x14ac:dyDescent="0.25">
      <c r="A50" s="61" t="s">
        <v>13</v>
      </c>
      <c r="B50" s="61" t="s">
        <v>45</v>
      </c>
      <c r="C50" s="61" t="s">
        <v>70</v>
      </c>
      <c r="D50" s="61" t="s">
        <v>29</v>
      </c>
      <c r="E50" s="61" t="s">
        <v>71</v>
      </c>
      <c r="F50" s="61" t="s">
        <v>18</v>
      </c>
      <c r="H50" s="39" t="s">
        <v>73</v>
      </c>
      <c r="I50" s="40">
        <v>10000000</v>
      </c>
      <c r="K50" s="40"/>
      <c r="L50" s="40">
        <f>+I50+K50</f>
        <v>10000000</v>
      </c>
    </row>
    <row r="51" spans="1:13" ht="15.75" thickBot="1" x14ac:dyDescent="0.3">
      <c r="A51" s="61" t="s">
        <v>13</v>
      </c>
      <c r="B51" s="61" t="s">
        <v>45</v>
      </c>
      <c r="C51" s="61" t="s">
        <v>70</v>
      </c>
      <c r="D51" s="61" t="s">
        <v>29</v>
      </c>
      <c r="E51" s="61" t="s">
        <v>71</v>
      </c>
      <c r="F51" s="61" t="s">
        <v>32</v>
      </c>
      <c r="H51" s="39" t="s">
        <v>74</v>
      </c>
      <c r="I51" s="40">
        <v>5000000</v>
      </c>
      <c r="K51" s="40"/>
      <c r="L51" s="40">
        <f>+I51+K51</f>
        <v>5000000</v>
      </c>
    </row>
    <row r="52" spans="1:13" s="37" customFormat="1" ht="16.5" thickTop="1" thickBot="1" x14ac:dyDescent="0.3">
      <c r="A52" s="65" t="s">
        <v>13</v>
      </c>
      <c r="B52" s="68" t="s">
        <v>75</v>
      </c>
      <c r="C52" s="68" t="s">
        <v>70</v>
      </c>
      <c r="D52" s="68" t="s">
        <v>15</v>
      </c>
      <c r="E52" s="68"/>
      <c r="F52" s="68"/>
      <c r="G52" s="48"/>
      <c r="H52" s="48" t="s">
        <v>76</v>
      </c>
      <c r="I52" s="51">
        <f>SUM(I53:I80)</f>
        <v>6770561</v>
      </c>
      <c r="J52" s="49">
        <f>SUM(J53)</f>
        <v>0</v>
      </c>
      <c r="K52" s="51"/>
      <c r="L52" s="51">
        <f>SUM(L53:L80)</f>
        <v>6770561</v>
      </c>
      <c r="M52" s="36"/>
    </row>
    <row r="53" spans="1:13" ht="15.75" thickTop="1" x14ac:dyDescent="0.25">
      <c r="A53" s="61" t="s">
        <v>13</v>
      </c>
      <c r="B53" s="61" t="s">
        <v>75</v>
      </c>
      <c r="C53" s="61" t="s">
        <v>70</v>
      </c>
      <c r="D53" s="61" t="s">
        <v>15</v>
      </c>
      <c r="H53" s="39" t="s">
        <v>76</v>
      </c>
      <c r="I53" s="40">
        <v>6770561</v>
      </c>
      <c r="K53" s="40"/>
      <c r="L53" s="40">
        <v>6770561</v>
      </c>
    </row>
    <row r="55" spans="1:13" s="52" customFormat="1" ht="15.75" x14ac:dyDescent="0.25">
      <c r="A55" s="69" t="s">
        <v>77</v>
      </c>
      <c r="B55" s="70"/>
      <c r="C55" s="70"/>
      <c r="D55" s="70"/>
      <c r="E55" s="70"/>
      <c r="F55" s="70"/>
    </row>
  </sheetData>
  <sheetProtection algorithmName="SHA-512" hashValue="cgdX7E78fiwvTi2iIdPw+YIr0nsmKASly2S4jQ2eQVv5+MwUYuaYtjshStu04hegs+e5s/AIwFfTNCcbfC5n2Q==" saltValue="6ALtVDIMycXPTUljLxjOlg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2021-02-26T21:46:51Z</dcterms:created>
  <dcterms:modified xsi:type="dcterms:W3CDTF">2021-03-01T03:19:59Z</dcterms:modified>
</cp:coreProperties>
</file>